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5315" windowHeight="85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0" i="1" l="1"/>
  <c r="E35" i="1"/>
  <c r="E25" i="1"/>
  <c r="E22" i="1"/>
  <c r="E32" i="1"/>
  <c r="E36" i="1" s="1"/>
  <c r="E13" i="1"/>
  <c r="E14" i="1" s="1"/>
  <c r="E38" i="1" l="1"/>
  <c r="E15" i="1"/>
  <c r="E17" i="1" s="1"/>
  <c r="F10" i="1"/>
  <c r="G10" i="1" s="1"/>
  <c r="H10" i="1" s="1"/>
  <c r="I10" i="1" s="1"/>
  <c r="J10" i="1" s="1"/>
  <c r="K10" i="1" s="1"/>
  <c r="L10" i="1" s="1"/>
  <c r="M10" i="1" s="1"/>
  <c r="N10" i="1" s="1"/>
  <c r="F9" i="1"/>
  <c r="G9" i="1" s="1"/>
  <c r="H9" i="1" s="1"/>
  <c r="I9" i="1" s="1"/>
  <c r="J9" i="1" s="1"/>
  <c r="K9" i="1" s="1"/>
  <c r="L9" i="1" s="1"/>
  <c r="M9" i="1" s="1"/>
  <c r="N9" i="1" s="1"/>
  <c r="F8" i="1"/>
  <c r="G8" i="1" s="1"/>
  <c r="H8" i="1" s="1"/>
  <c r="I8" i="1" s="1"/>
  <c r="J8" i="1" s="1"/>
  <c r="K8" i="1" s="1"/>
  <c r="L8" i="1" s="1"/>
  <c r="M8" i="1" s="1"/>
  <c r="N8" i="1" s="1"/>
  <c r="F7" i="1"/>
  <c r="G7" i="1" s="1"/>
  <c r="H7" i="1" s="1"/>
  <c r="I7" i="1" s="1"/>
  <c r="J7" i="1" s="1"/>
  <c r="K7" i="1" s="1"/>
  <c r="L7" i="1" s="1"/>
  <c r="M7" i="1" s="1"/>
  <c r="N7" i="1" s="1"/>
  <c r="F6" i="1"/>
  <c r="G6" i="1" s="1"/>
  <c r="H6" i="1" s="1"/>
  <c r="I6" i="1" s="1"/>
  <c r="J6" i="1" s="1"/>
  <c r="K6" i="1" s="1"/>
  <c r="L6" i="1" s="1"/>
  <c r="M6" i="1" s="1"/>
  <c r="N6" i="1" s="1"/>
  <c r="F5" i="1"/>
  <c r="F13" i="1" s="1"/>
  <c r="F14" i="1" s="1"/>
  <c r="F15" i="1" l="1"/>
  <c r="F17" i="1" s="1"/>
  <c r="G5" i="1"/>
  <c r="H5" i="1" l="1"/>
  <c r="G13" i="1"/>
  <c r="G14" i="1" l="1"/>
  <c r="G15" i="1"/>
  <c r="G17" i="1" s="1"/>
  <c r="I5" i="1"/>
  <c r="H13" i="1"/>
  <c r="H14" i="1" s="1"/>
  <c r="H15" i="1" s="1"/>
  <c r="H17" i="1" s="1"/>
  <c r="I13" i="1" l="1"/>
  <c r="J5" i="1"/>
  <c r="J13" i="1" l="1"/>
  <c r="K5" i="1"/>
  <c r="I14" i="1"/>
  <c r="I15" i="1"/>
  <c r="I17" i="1" s="1"/>
  <c r="L5" i="1" l="1"/>
  <c r="K13" i="1"/>
  <c r="J14" i="1"/>
  <c r="J15" i="1" s="1"/>
  <c r="J17" i="1" s="1"/>
  <c r="K14" i="1" l="1"/>
  <c r="K15" i="1"/>
  <c r="K17" i="1" s="1"/>
  <c r="M5" i="1"/>
  <c r="L13" i="1"/>
  <c r="L14" i="1" s="1"/>
  <c r="L15" i="1" s="1"/>
  <c r="L17" i="1" s="1"/>
  <c r="N5" i="1" l="1"/>
  <c r="N13" i="1" s="1"/>
  <c r="N14" i="1" s="1"/>
  <c r="N15" i="1" s="1"/>
  <c r="N17" i="1" s="1"/>
  <c r="M13" i="1"/>
  <c r="M14" i="1" l="1"/>
  <c r="M15" i="1"/>
  <c r="M17" i="1" s="1"/>
</calcChain>
</file>

<file path=xl/sharedStrings.xml><?xml version="1.0" encoding="utf-8"?>
<sst xmlns="http://schemas.openxmlformats.org/spreadsheetml/2006/main" count="28" uniqueCount="28">
  <si>
    <t xml:space="preserve">Income statement </t>
  </si>
  <si>
    <t xml:space="preserve">Sales </t>
  </si>
  <si>
    <t>Year</t>
  </si>
  <si>
    <t xml:space="preserve">Wages </t>
  </si>
  <si>
    <t>Repairs</t>
  </si>
  <si>
    <t>Power</t>
  </si>
  <si>
    <t xml:space="preserve">sales and Marketing </t>
  </si>
  <si>
    <t xml:space="preserve">Others </t>
  </si>
  <si>
    <t xml:space="preserve">Depreciation of building </t>
  </si>
  <si>
    <t xml:space="preserve">Depreciation of plant </t>
  </si>
  <si>
    <t>NPBT</t>
  </si>
  <si>
    <t xml:space="preserve">Tax </t>
  </si>
  <si>
    <t>PAT</t>
  </si>
  <si>
    <t>EPS = EATOSH/No. of shares</t>
  </si>
  <si>
    <t xml:space="preserve">No. osf shares </t>
  </si>
  <si>
    <t>cost of capital analysis</t>
  </si>
  <si>
    <t>WACC = KeWe +KdWd</t>
  </si>
  <si>
    <t>ke</t>
  </si>
  <si>
    <t>we</t>
  </si>
  <si>
    <t>Kd</t>
  </si>
  <si>
    <t>Wd</t>
  </si>
  <si>
    <t>Equity</t>
  </si>
  <si>
    <t>Debt</t>
  </si>
  <si>
    <t>Total</t>
  </si>
  <si>
    <t>Ke = do(1+g)/po</t>
  </si>
  <si>
    <t>g = (594/151)^9</t>
  </si>
  <si>
    <t>Po</t>
  </si>
  <si>
    <t>do   = PAT/No. of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</si>
</sst>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0" fontId="1" fillId="0" borderId="0" xfId="0" applyFont="1"/>
    <xf numFmtId="10" fontId="0" fillId="0" borderId="0" xfId="0" applyNumberFormat="1"/>
    <xf numFmtId="9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N40"/>
  <sheetViews>
    <sheetView tabSelected="1" topLeftCell="D1" workbookViewId="0">
      <selection activeCell="E1" sqref="E1"/>
    </sheetView>
  </sheetViews>
  <sheetFormatPr defaultRowHeight="15" x14ac:dyDescent="0.25"/>
  <cols>
    <col min="3" max="3" width="8" customWidth="1"/>
    <col min="4" max="4" width="25.140625" customWidth="1"/>
  </cols>
  <sheetData>
    <row r="3" spans="4:14" x14ac:dyDescent="0.25">
      <c r="G3" s="5" t="s">
        <v>0</v>
      </c>
      <c r="H3" s="5"/>
      <c r="I3" s="5"/>
      <c r="J3" s="5"/>
      <c r="K3" s="5"/>
    </row>
    <row r="4" spans="4:14" x14ac:dyDescent="0.25">
      <c r="D4" s="2" t="s">
        <v>2</v>
      </c>
      <c r="E4" s="2">
        <v>1</v>
      </c>
      <c r="F4" s="2">
        <v>2</v>
      </c>
      <c r="G4" s="2">
        <v>3</v>
      </c>
      <c r="H4" s="2">
        <v>4</v>
      </c>
      <c r="I4" s="2">
        <v>5</v>
      </c>
      <c r="J4" s="2">
        <v>6</v>
      </c>
      <c r="K4" s="2">
        <v>7</v>
      </c>
      <c r="L4" s="2">
        <v>8</v>
      </c>
      <c r="M4" s="2">
        <v>9</v>
      </c>
      <c r="N4" s="2">
        <v>10</v>
      </c>
    </row>
    <row r="5" spans="4:14" x14ac:dyDescent="0.25">
      <c r="D5" t="s">
        <v>1</v>
      </c>
      <c r="E5" s="1">
        <v>8700</v>
      </c>
      <c r="F5">
        <f>E5*103%</f>
        <v>8961</v>
      </c>
      <c r="G5">
        <f t="shared" ref="G5:I5" si="0">F5*103%</f>
        <v>9229.83</v>
      </c>
      <c r="H5">
        <f t="shared" si="0"/>
        <v>9506.7249000000011</v>
      </c>
      <c r="I5">
        <f t="shared" si="0"/>
        <v>9791.926647000002</v>
      </c>
      <c r="J5">
        <f>I5*102%</f>
        <v>9987.7651799400028</v>
      </c>
      <c r="K5">
        <f t="shared" ref="K5:N5" si="1">J5*102%</f>
        <v>10187.520483538803</v>
      </c>
      <c r="L5">
        <f t="shared" si="1"/>
        <v>10391.270893209579</v>
      </c>
      <c r="M5">
        <f t="shared" si="1"/>
        <v>10599.09631107377</v>
      </c>
      <c r="N5">
        <f t="shared" si="1"/>
        <v>10811.078237295245</v>
      </c>
    </row>
    <row r="6" spans="4:14" x14ac:dyDescent="0.25">
      <c r="D6" t="s">
        <v>3</v>
      </c>
      <c r="E6">
        <v>5000</v>
      </c>
      <c r="F6">
        <f>E6*102%</f>
        <v>5100</v>
      </c>
      <c r="G6">
        <f t="shared" ref="G6:N6" si="2">F6*102%</f>
        <v>5202</v>
      </c>
      <c r="H6">
        <f t="shared" si="2"/>
        <v>5306.04</v>
      </c>
      <c r="I6">
        <f t="shared" si="2"/>
        <v>5412.1607999999997</v>
      </c>
      <c r="J6">
        <f t="shared" si="2"/>
        <v>5520.4040159999995</v>
      </c>
      <c r="K6">
        <f t="shared" si="2"/>
        <v>5630.8120963199999</v>
      </c>
      <c r="L6">
        <f t="shared" si="2"/>
        <v>5743.4283382464</v>
      </c>
      <c r="M6">
        <f t="shared" si="2"/>
        <v>5858.2969050113279</v>
      </c>
      <c r="N6">
        <f t="shared" si="2"/>
        <v>5975.4628431115543</v>
      </c>
    </row>
    <row r="7" spans="4:14" x14ac:dyDescent="0.25">
      <c r="D7" t="s">
        <v>4</v>
      </c>
      <c r="E7">
        <v>450</v>
      </c>
      <c r="F7">
        <f>E7*103%</f>
        <v>463.5</v>
      </c>
      <c r="G7">
        <f t="shared" ref="G7:N7" si="3">F7*103%</f>
        <v>477.40500000000003</v>
      </c>
      <c r="H7">
        <f t="shared" si="3"/>
        <v>491.72715000000005</v>
      </c>
      <c r="I7">
        <f t="shared" si="3"/>
        <v>506.47896450000007</v>
      </c>
      <c r="J7">
        <f t="shared" si="3"/>
        <v>521.67333343500013</v>
      </c>
      <c r="K7">
        <f t="shared" si="3"/>
        <v>537.32353343805016</v>
      </c>
      <c r="L7">
        <f t="shared" si="3"/>
        <v>553.44323944119174</v>
      </c>
      <c r="M7">
        <f t="shared" si="3"/>
        <v>570.04653662442752</v>
      </c>
      <c r="N7">
        <f t="shared" si="3"/>
        <v>587.14793272316035</v>
      </c>
    </row>
    <row r="8" spans="4:14" x14ac:dyDescent="0.25">
      <c r="D8" t="s">
        <v>5</v>
      </c>
      <c r="E8">
        <v>330</v>
      </c>
      <c r="F8">
        <f>E8*104%</f>
        <v>343.2</v>
      </c>
      <c r="G8">
        <f t="shared" ref="G8:N8" si="4">F8*104%</f>
        <v>356.928</v>
      </c>
      <c r="H8">
        <f t="shared" si="4"/>
        <v>371.20512000000002</v>
      </c>
      <c r="I8">
        <f t="shared" si="4"/>
        <v>386.05332480000004</v>
      </c>
      <c r="J8">
        <f t="shared" si="4"/>
        <v>401.49545779200008</v>
      </c>
      <c r="K8">
        <f t="shared" si="4"/>
        <v>417.55527610368011</v>
      </c>
      <c r="L8">
        <f t="shared" si="4"/>
        <v>434.25748714782736</v>
      </c>
      <c r="M8">
        <f t="shared" si="4"/>
        <v>451.62778663374047</v>
      </c>
      <c r="N8">
        <f t="shared" si="4"/>
        <v>469.69289809909009</v>
      </c>
    </row>
    <row r="9" spans="4:14" x14ac:dyDescent="0.25">
      <c r="D9" t="s">
        <v>6</v>
      </c>
      <c r="E9">
        <v>1100</v>
      </c>
      <c r="F9">
        <f>E9*102%</f>
        <v>1122</v>
      </c>
      <c r="G9">
        <f t="shared" ref="G9:N9" si="5">F9*102%</f>
        <v>1144.44</v>
      </c>
      <c r="H9">
        <f t="shared" si="5"/>
        <v>1167.3288</v>
      </c>
      <c r="I9">
        <f t="shared" si="5"/>
        <v>1190.6753759999999</v>
      </c>
      <c r="J9">
        <f t="shared" si="5"/>
        <v>1214.4888835199999</v>
      </c>
      <c r="K9">
        <f t="shared" si="5"/>
        <v>1238.7786611904</v>
      </c>
      <c r="L9">
        <f t="shared" si="5"/>
        <v>1263.5542344142082</v>
      </c>
      <c r="M9">
        <f t="shared" si="5"/>
        <v>1288.8253191024924</v>
      </c>
      <c r="N9">
        <f t="shared" si="5"/>
        <v>1314.6018254845421</v>
      </c>
    </row>
    <row r="10" spans="4:14" x14ac:dyDescent="0.25">
      <c r="D10" t="s">
        <v>7</v>
      </c>
      <c r="E10">
        <v>50</v>
      </c>
      <c r="F10">
        <f>E10*105%</f>
        <v>52.5</v>
      </c>
      <c r="G10">
        <f t="shared" ref="G10:N10" si="6">F10*105%</f>
        <v>55.125</v>
      </c>
      <c r="H10">
        <f t="shared" si="6"/>
        <v>57.881250000000001</v>
      </c>
      <c r="I10">
        <f t="shared" si="6"/>
        <v>60.775312500000005</v>
      </c>
      <c r="J10">
        <f t="shared" si="6"/>
        <v>63.814078125000009</v>
      </c>
      <c r="K10">
        <f t="shared" si="6"/>
        <v>67.004782031250016</v>
      </c>
      <c r="L10">
        <f t="shared" si="6"/>
        <v>70.355021132812524</v>
      </c>
      <c r="M10">
        <f t="shared" si="6"/>
        <v>73.872772189453158</v>
      </c>
      <c r="N10">
        <f t="shared" si="6"/>
        <v>77.566410798925816</v>
      </c>
    </row>
    <row r="11" spans="4:14" x14ac:dyDescent="0.25">
      <c r="D11" t="s">
        <v>8</v>
      </c>
      <c r="E11">
        <v>120</v>
      </c>
      <c r="F11">
        <v>120</v>
      </c>
      <c r="G11">
        <v>120</v>
      </c>
      <c r="H11">
        <v>120</v>
      </c>
      <c r="I11">
        <v>120</v>
      </c>
      <c r="J11">
        <v>120</v>
      </c>
      <c r="K11">
        <v>120</v>
      </c>
      <c r="L11">
        <v>120</v>
      </c>
      <c r="M11">
        <v>120</v>
      </c>
      <c r="N11">
        <v>120</v>
      </c>
    </row>
    <row r="12" spans="4:14" x14ac:dyDescent="0.25">
      <c r="D12" t="s">
        <v>9</v>
      </c>
      <c r="E12">
        <v>1440</v>
      </c>
      <c r="F12">
        <v>1440</v>
      </c>
      <c r="G12">
        <v>1440</v>
      </c>
      <c r="H12">
        <v>1440</v>
      </c>
      <c r="I12">
        <v>1440</v>
      </c>
      <c r="J12">
        <v>1440</v>
      </c>
      <c r="K12">
        <v>1440</v>
      </c>
      <c r="L12">
        <v>1440</v>
      </c>
      <c r="M12">
        <v>1440</v>
      </c>
      <c r="N12">
        <v>1440</v>
      </c>
    </row>
    <row r="13" spans="4:14" x14ac:dyDescent="0.25">
      <c r="D13" t="s">
        <v>10</v>
      </c>
      <c r="E13" s="1">
        <f>E5-E6-E7-E8-E9-E10-E11-E12</f>
        <v>210</v>
      </c>
      <c r="F13" s="1">
        <f t="shared" ref="F13:N13" si="7">F5-F6-F7-F8-F9-F10-F11-F12</f>
        <v>319.80000000000018</v>
      </c>
      <c r="G13" s="1">
        <f t="shared" si="7"/>
        <v>433.93199999999979</v>
      </c>
      <c r="H13" s="1">
        <f t="shared" si="7"/>
        <v>552.54258000000073</v>
      </c>
      <c r="I13" s="1">
        <f t="shared" si="7"/>
        <v>675.7828692000021</v>
      </c>
      <c r="J13" s="1">
        <f t="shared" si="7"/>
        <v>705.88941106800303</v>
      </c>
      <c r="K13" s="1">
        <f t="shared" si="7"/>
        <v>736.04613445542236</v>
      </c>
      <c r="L13" s="1">
        <f t="shared" si="7"/>
        <v>766.23257282713985</v>
      </c>
      <c r="M13" s="1">
        <f t="shared" si="7"/>
        <v>796.42699151232819</v>
      </c>
      <c r="N13" s="1">
        <f t="shared" si="7"/>
        <v>826.60632707797276</v>
      </c>
    </row>
    <row r="14" spans="4:14" x14ac:dyDescent="0.25">
      <c r="D14" t="s">
        <v>11</v>
      </c>
      <c r="E14">
        <f>E13*28%</f>
        <v>58.800000000000004</v>
      </c>
      <c r="F14">
        <f t="shared" ref="F14:N14" si="8">F13*28%</f>
        <v>89.544000000000054</v>
      </c>
      <c r="G14">
        <f t="shared" si="8"/>
        <v>121.50095999999995</v>
      </c>
      <c r="H14">
        <f t="shared" si="8"/>
        <v>154.71192240000022</v>
      </c>
      <c r="I14">
        <f t="shared" si="8"/>
        <v>189.21920337600059</v>
      </c>
      <c r="J14">
        <f t="shared" si="8"/>
        <v>197.64903509904087</v>
      </c>
      <c r="K14">
        <f t="shared" si="8"/>
        <v>206.09291764751828</v>
      </c>
      <c r="L14">
        <f t="shared" si="8"/>
        <v>214.54512039159917</v>
      </c>
      <c r="M14">
        <f t="shared" si="8"/>
        <v>222.99955762345192</v>
      </c>
      <c r="N14">
        <f t="shared" si="8"/>
        <v>231.44977158183241</v>
      </c>
    </row>
    <row r="15" spans="4:14" x14ac:dyDescent="0.25">
      <c r="D15" t="s">
        <v>12</v>
      </c>
      <c r="E15" s="1">
        <f>E13-E14</f>
        <v>151.19999999999999</v>
      </c>
      <c r="F15" s="1">
        <f t="shared" ref="F15:N15" si="9">F13-F14</f>
        <v>230.25600000000014</v>
      </c>
      <c r="G15" s="1">
        <f t="shared" si="9"/>
        <v>312.43103999999983</v>
      </c>
      <c r="H15" s="1">
        <f t="shared" si="9"/>
        <v>397.83065760000051</v>
      </c>
      <c r="I15" s="1">
        <f t="shared" si="9"/>
        <v>486.56366582400153</v>
      </c>
      <c r="J15" s="1">
        <f t="shared" si="9"/>
        <v>508.24037596896216</v>
      </c>
      <c r="K15" s="1">
        <f t="shared" si="9"/>
        <v>529.95321680790403</v>
      </c>
      <c r="L15" s="1">
        <f t="shared" si="9"/>
        <v>551.68745243554065</v>
      </c>
      <c r="M15" s="1">
        <f t="shared" si="9"/>
        <v>573.42743388887629</v>
      </c>
      <c r="N15" s="1">
        <f t="shared" si="9"/>
        <v>595.1565554961403</v>
      </c>
    </row>
    <row r="16" spans="4:14" x14ac:dyDescent="0.25">
      <c r="D16" t="s">
        <v>14</v>
      </c>
      <c r="E16" s="1">
        <v>5500</v>
      </c>
      <c r="F16" s="1">
        <v>5500</v>
      </c>
      <c r="G16" s="1">
        <v>5500</v>
      </c>
      <c r="H16" s="1">
        <v>5500</v>
      </c>
      <c r="I16" s="1">
        <v>5500</v>
      </c>
      <c r="J16" s="1">
        <v>5500</v>
      </c>
      <c r="K16" s="1">
        <v>5500</v>
      </c>
      <c r="L16" s="1">
        <v>5500</v>
      </c>
      <c r="M16" s="1">
        <v>5500</v>
      </c>
      <c r="N16" s="1">
        <v>5500</v>
      </c>
    </row>
    <row r="17" spans="4:14" x14ac:dyDescent="0.25">
      <c r="D17" t="s">
        <v>13</v>
      </c>
      <c r="E17">
        <f>E15/E16</f>
        <v>2.749090909090909E-2</v>
      </c>
      <c r="F17">
        <f t="shared" ref="F17:N17" si="10">F15/F16</f>
        <v>4.1864727272727296E-2</v>
      </c>
      <c r="G17">
        <f t="shared" si="10"/>
        <v>5.6805643636363604E-2</v>
      </c>
      <c r="H17">
        <f t="shared" si="10"/>
        <v>7.2332846836363734E-2</v>
      </c>
      <c r="I17">
        <f t="shared" si="10"/>
        <v>8.8466121058909372E-2</v>
      </c>
      <c r="J17">
        <f t="shared" si="10"/>
        <v>9.240734108526584E-2</v>
      </c>
      <c r="K17">
        <f t="shared" si="10"/>
        <v>9.635513032870982E-2</v>
      </c>
      <c r="L17">
        <f t="shared" si="10"/>
        <v>0.10030680953373466</v>
      </c>
      <c r="M17">
        <f t="shared" si="10"/>
        <v>0.10425953343434115</v>
      </c>
      <c r="N17">
        <f t="shared" si="10"/>
        <v>0.10821028281748006</v>
      </c>
    </row>
    <row r="21" spans="4:14" x14ac:dyDescent="0.25">
      <c r="D21" s="2" t="s">
        <v>15</v>
      </c>
    </row>
    <row r="22" spans="4:14" x14ac:dyDescent="0.25">
      <c r="D22" t="s">
        <v>27</v>
      </c>
      <c r="E22">
        <f>N15/N16</f>
        <v>0.10821028281748006</v>
      </c>
    </row>
    <row r="23" spans="4:14" x14ac:dyDescent="0.25">
      <c r="D23" t="s">
        <v>25</v>
      </c>
      <c r="E23" s="4">
        <v>0.16</v>
      </c>
    </row>
    <row r="24" spans="4:14" x14ac:dyDescent="0.25">
      <c r="D24" t="s">
        <v>26</v>
      </c>
      <c r="E24">
        <v>2.8</v>
      </c>
    </row>
    <row r="25" spans="4:14" x14ac:dyDescent="0.25">
      <c r="D25" t="s">
        <v>24</v>
      </c>
      <c r="E25" s="3">
        <f>E22*1.16/E24</f>
        <v>4.4829974310098886E-2</v>
      </c>
    </row>
    <row r="30" spans="4:14" x14ac:dyDescent="0.25">
      <c r="D30" t="s">
        <v>21</v>
      </c>
      <c r="E30" s="1">
        <v>15400</v>
      </c>
    </row>
    <row r="31" spans="4:14" x14ac:dyDescent="0.25">
      <c r="D31" t="s">
        <v>22</v>
      </c>
      <c r="E31" s="1">
        <v>5000</v>
      </c>
    </row>
    <row r="32" spans="4:14" x14ac:dyDescent="0.25">
      <c r="D32" t="s">
        <v>23</v>
      </c>
      <c r="E32">
        <f>E30+E31</f>
        <v>20400</v>
      </c>
    </row>
    <row r="35" spans="4:5" x14ac:dyDescent="0.25">
      <c r="D35" t="s">
        <v>17</v>
      </c>
      <c r="E35" s="3">
        <f>E25</f>
        <v>4.4829974310098886E-2</v>
      </c>
    </row>
    <row r="36" spans="4:5" x14ac:dyDescent="0.25">
      <c r="D36" t="s">
        <v>18</v>
      </c>
      <c r="E36">
        <f>E30/E32</f>
        <v>0.75490196078431371</v>
      </c>
    </row>
    <row r="37" spans="4:5" x14ac:dyDescent="0.25">
      <c r="D37" t="s">
        <v>19</v>
      </c>
      <c r="E37" s="3">
        <v>4.4999999999999998E-2</v>
      </c>
    </row>
    <row r="38" spans="4:5" x14ac:dyDescent="0.25">
      <c r="D38" t="s">
        <v>20</v>
      </c>
      <c r="E38">
        <f>E31/E32</f>
        <v>0.24509803921568626</v>
      </c>
    </row>
    <row r="40" spans="4:5" x14ac:dyDescent="0.25">
      <c r="D40" t="s">
        <v>16</v>
      </c>
      <c r="E40" s="3">
        <f>(E35*E36)+(E37*E38)</f>
        <v>4.4871647273309945E-2</v>
      </c>
    </row>
  </sheetData>
  <mergeCells count="1">
    <mergeCell ref="G3:K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2007-06-13T12:06:52Z</dcterms:created>
  <dcterms:modified xsi:type="dcterms:W3CDTF">2007-06-13T08:22:36Z</dcterms:modified>
</cp:coreProperties>
</file>